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4220" windowHeight="139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0" i="1"/>
  <c r="D5" i="1"/>
  <c r="B4" i="1"/>
  <c r="C4" i="1"/>
  <c r="D4" i="1"/>
  <c r="B6" i="1"/>
  <c r="B13" i="1"/>
  <c r="B15" i="1"/>
  <c r="B17" i="1"/>
  <c r="C6" i="1"/>
  <c r="D10" i="1"/>
  <c r="C9" i="1"/>
  <c r="D9" i="1"/>
  <c r="C8" i="1"/>
  <c r="D8" i="1"/>
  <c r="D7" i="1"/>
  <c r="C14" i="1"/>
  <c r="C15" i="1"/>
  <c r="C17" i="1"/>
  <c r="D6" i="1"/>
  <c r="B14" i="1"/>
  <c r="B18" i="1"/>
  <c r="D14" i="1"/>
  <c r="D15" i="1"/>
  <c r="C18" i="1"/>
  <c r="D18" i="1"/>
  <c r="D17" i="1"/>
</calcChain>
</file>

<file path=xl/sharedStrings.xml><?xml version="1.0" encoding="utf-8"?>
<sst xmlns="http://schemas.openxmlformats.org/spreadsheetml/2006/main" count="18" uniqueCount="18">
  <si>
    <t>Car 1</t>
  </si>
  <si>
    <t>Car 2</t>
  </si>
  <si>
    <t>Car 3</t>
  </si>
  <si>
    <t>Afford</t>
  </si>
  <si>
    <t>Buy down rate</t>
  </si>
  <si>
    <t>Buy</t>
  </si>
  <si>
    <t>Sell</t>
  </si>
  <si>
    <t>Loan</t>
  </si>
  <si>
    <t>Term (m)</t>
  </si>
  <si>
    <t>Interest rate (loan)</t>
  </si>
  <si>
    <t>Interest rate (saving)</t>
  </si>
  <si>
    <t>Additional term (m)</t>
  </si>
  <si>
    <t>Increase in price (p/a)</t>
  </si>
  <si>
    <t>Instalment - afford</t>
  </si>
  <si>
    <t>Instalment - buy</t>
  </si>
  <si>
    <t>Term (years)</t>
  </si>
  <si>
    <t>Save</t>
  </si>
  <si>
    <t>Save (no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</si>
</sst>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&quot;\ #,##0;[Red]&quot;R&quot;\ \-#,##0"/>
    <numFmt numFmtId="165" formatCode="&quot;R&quot;\ #,##0.00;[Red]&quot;R&quot;\ \-#,##0.00"/>
    <numFmt numFmtId="166" formatCode="_ * #,##0.00_ ;_ * \-#,##0.00_ ;_ * &quot;-&quot;??_ ;_ @_ "/>
    <numFmt numFmtId="167" formatCode="_ * #,##0.0_ ;_ * \-#,##0.0_ ;_ * &quot;-&quot;??_ ;_ @_ "/>
    <numFmt numFmtId="168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0" applyNumberFormat="1"/>
    <xf numFmtId="0" fontId="2" fillId="0" borderId="0" xfId="0" applyFont="1"/>
    <xf numFmtId="168" fontId="2" fillId="0" borderId="0" xfId="1" applyNumberFormat="1" applyFont="1"/>
    <xf numFmtId="168" fontId="2" fillId="0" borderId="0" xfId="0" applyNumberFormat="1" applyFont="1"/>
    <xf numFmtId="9" fontId="2" fillId="0" borderId="0" xfId="2" applyFont="1"/>
    <xf numFmtId="9" fontId="2" fillId="0" borderId="0" xfId="0" applyNumberFormat="1" applyFont="1"/>
    <xf numFmtId="168" fontId="2" fillId="2" borderId="0" xfId="0" applyNumberFormat="1" applyFont="1" applyFill="1"/>
    <xf numFmtId="10" fontId="2" fillId="0" borderId="0" xfId="0" applyNumberFormat="1" applyFont="1"/>
    <xf numFmtId="164" fontId="2" fillId="0" borderId="0" xfId="0" applyNumberFormat="1" applyFont="1"/>
    <xf numFmtId="167" fontId="2" fillId="0" borderId="0" xfId="1" applyNumberFormat="1" applyFont="1"/>
    <xf numFmtId="165" fontId="2" fillId="0" borderId="0" xfId="0" applyNumberFormat="1" applyFont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E21" sqref="E21"/>
    </sheetView>
  </sheetViews>
  <sheetFormatPr baseColWidth="10" defaultColWidth="8.83203125" defaultRowHeight="14" x14ac:dyDescent="0"/>
  <cols>
    <col min="1" max="1" width="31.5" bestFit="1" customWidth="1"/>
    <col min="2" max="2" width="13.1640625" bestFit="1" customWidth="1"/>
    <col min="3" max="3" width="14" bestFit="1" customWidth="1"/>
    <col min="4" max="4" width="13.1640625" bestFit="1" customWidth="1"/>
  </cols>
  <sheetData>
    <row r="1" spans="1:4" ht="15">
      <c r="A1" s="2"/>
      <c r="B1" s="12" t="s">
        <v>0</v>
      </c>
      <c r="C1" s="12" t="s">
        <v>1</v>
      </c>
      <c r="D1" s="12" t="s">
        <v>2</v>
      </c>
    </row>
    <row r="2" spans="1:4" ht="15">
      <c r="A2" s="12" t="s">
        <v>3</v>
      </c>
      <c r="B2" s="3">
        <v>350000</v>
      </c>
      <c r="C2" s="4"/>
      <c r="D2" s="4"/>
    </row>
    <row r="3" spans="1:4" ht="15">
      <c r="A3" s="12" t="s">
        <v>4</v>
      </c>
      <c r="B3" s="5">
        <v>0.15</v>
      </c>
      <c r="C3" s="6"/>
      <c r="D3" s="6"/>
    </row>
    <row r="4" spans="1:4" ht="15">
      <c r="A4" s="12" t="s">
        <v>5</v>
      </c>
      <c r="B4" s="4">
        <f>B2*(1-B3)</f>
        <v>297500</v>
      </c>
      <c r="C4" s="4">
        <f>B4*(1+C11)^((B7+B10)/12)</f>
        <v>446467.27967507753</v>
      </c>
      <c r="D4" s="4">
        <f>C4*(1+D11)^((C7+C10)/12)</f>
        <v>670026.99771584501</v>
      </c>
    </row>
    <row r="5" spans="1:4" ht="15">
      <c r="A5" s="12" t="s">
        <v>6</v>
      </c>
      <c r="B5" s="4"/>
      <c r="C5" s="4">
        <v>130000</v>
      </c>
      <c r="D5" s="4">
        <f>C5*(1+D11)^((C7+C10)/12)</f>
        <v>195094.94574037002</v>
      </c>
    </row>
    <row r="6" spans="1:4" ht="15">
      <c r="A6" s="12" t="s">
        <v>7</v>
      </c>
      <c r="B6" s="4">
        <f>B4</f>
        <v>297500</v>
      </c>
      <c r="C6" s="4">
        <f>C4-B17-C5</f>
        <v>120707.02743777394</v>
      </c>
      <c r="D6" s="7">
        <f>D4-C17-D5</f>
        <v>-12994.431398812914</v>
      </c>
    </row>
    <row r="7" spans="1:4" ht="15">
      <c r="A7" s="12" t="s">
        <v>8</v>
      </c>
      <c r="B7" s="2">
        <v>60</v>
      </c>
      <c r="C7" s="2">
        <f t="shared" ref="C7:D10" si="0">B7</f>
        <v>60</v>
      </c>
      <c r="D7" s="2">
        <f t="shared" si="0"/>
        <v>60</v>
      </c>
    </row>
    <row r="8" spans="1:4" ht="15">
      <c r="A8" s="12" t="s">
        <v>9</v>
      </c>
      <c r="B8" s="8">
        <v>0.115</v>
      </c>
      <c r="C8" s="8">
        <f t="shared" si="0"/>
        <v>0.115</v>
      </c>
      <c r="D8" s="8">
        <f t="shared" si="0"/>
        <v>0.115</v>
      </c>
    </row>
    <row r="9" spans="1:4" ht="15">
      <c r="A9" s="12" t="s">
        <v>10</v>
      </c>
      <c r="B9" s="8">
        <v>0.06</v>
      </c>
      <c r="C9" s="8">
        <f t="shared" si="0"/>
        <v>0.06</v>
      </c>
      <c r="D9" s="8">
        <f t="shared" si="0"/>
        <v>0.06</v>
      </c>
    </row>
    <row r="10" spans="1:4" ht="15">
      <c r="A10" s="12" t="s">
        <v>11</v>
      </c>
      <c r="B10" s="3">
        <v>12</v>
      </c>
      <c r="C10" s="4">
        <f t="shared" si="0"/>
        <v>12</v>
      </c>
      <c r="D10" s="4">
        <f t="shared" si="0"/>
        <v>12</v>
      </c>
    </row>
    <row r="11" spans="1:4" ht="15">
      <c r="A11" s="12" t="s">
        <v>12</v>
      </c>
      <c r="B11" s="3"/>
      <c r="C11" s="6">
        <v>7.0000000000000007E-2</v>
      </c>
      <c r="D11" s="6">
        <v>7.0000000000000007E-2</v>
      </c>
    </row>
    <row r="12" spans="1:4" ht="15">
      <c r="A12" s="12"/>
      <c r="B12" s="2"/>
      <c r="C12" s="2"/>
      <c r="D12" s="2"/>
    </row>
    <row r="13" spans="1:4" ht="15">
      <c r="A13" s="12" t="s">
        <v>13</v>
      </c>
      <c r="B13" s="9">
        <f>PMT($B$8/12,$B$7,$B$2,0,0)</f>
        <v>-7697.4125812046386</v>
      </c>
      <c r="C13" s="9"/>
      <c r="D13" s="9"/>
    </row>
    <row r="14" spans="1:4" ht="15">
      <c r="A14" s="12" t="s">
        <v>14</v>
      </c>
      <c r="B14" s="9">
        <f>PMT($B$8/12,$B$7,$B$4,0,0)</f>
        <v>-6542.8006940239429</v>
      </c>
      <c r="C14" s="9">
        <f>PMT($C$8/12,$C$7,$C$6,0,0)</f>
        <v>-2654.6622618266706</v>
      </c>
      <c r="D14" s="9">
        <f>PMT($D$8/12,$D$7,$D$6,0,0)</f>
        <v>285.78142781378034</v>
      </c>
    </row>
    <row r="15" spans="1:4" ht="15">
      <c r="A15" s="12" t="s">
        <v>15</v>
      </c>
      <c r="B15" s="10">
        <f>NPER($B$8/12,$B$13,$B$4,0,0)/12</f>
        <v>4.0423256027804655</v>
      </c>
      <c r="C15" s="10">
        <f>NPER($C$8/12,$B$13,$C$6,0,0)/12</f>
        <v>1.4228589455629761</v>
      </c>
      <c r="D15" s="10">
        <f>NPER($D$8/12,$B$13,$D$6,0,0)/12</f>
        <v>-0.14022143674991971</v>
      </c>
    </row>
    <row r="16" spans="1:4" ht="15">
      <c r="A16" s="12"/>
      <c r="B16" s="2"/>
      <c r="C16" s="2"/>
      <c r="D16" s="2"/>
    </row>
    <row r="17" spans="1:4" ht="15">
      <c r="A17" s="12" t="s">
        <v>16</v>
      </c>
      <c r="B17" s="11">
        <f>FV($B$9/12,$B$7-ROUND($B$15,1)*12+$B$10,$B$13,0,0)</f>
        <v>195760.25223730359</v>
      </c>
      <c r="C17" s="11">
        <f>FV($C$9/12,$C$7-ROUND($C$15,1)*12+$C$10,$B$13,0,0)</f>
        <v>487926.4833742879</v>
      </c>
      <c r="D17" s="11">
        <f>FV($D$9/12,$D$7-ROUND($D$15,1)*12+$D$10,$B$13,0,0)</f>
        <v>678358.86077788065</v>
      </c>
    </row>
    <row r="18" spans="1:4" ht="15">
      <c r="A18" s="12" t="s">
        <v>17</v>
      </c>
      <c r="B18" s="11">
        <f>-($B$7-ROUND($B$15,1)*12+$B$10)*$B$13</f>
        <v>184737.90194891131</v>
      </c>
      <c r="C18" s="11">
        <f>-($C$7-ROUND($C$15,1)*12+$C$10)*$B$13</f>
        <v>424897.17448249605</v>
      </c>
      <c r="D18" s="11">
        <f>-($D$7-ROUND($D$15,1)*12+$D$10)*$B$13</f>
        <v>563450.60094417958</v>
      </c>
    </row>
    <row r="19" spans="1:4" ht="15">
      <c r="A19" s="11"/>
      <c r="B19" s="2"/>
      <c r="C19" s="2"/>
      <c r="D19" s="2"/>
    </row>
    <row r="20" spans="1:4" ht="15">
      <c r="A20" s="11"/>
      <c r="B20" s="2"/>
      <c r="C20" s="2"/>
      <c r="D20" s="2"/>
    </row>
    <row r="21" spans="1:4" ht="15">
      <c r="A21" s="2"/>
      <c r="B21" s="2"/>
      <c r="C21" s="2"/>
      <c r="D21" s="2"/>
    </row>
    <row r="22" spans="1:4">
      <c r="A2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Thian Fick (SPF)</dc:creator>
  <cp:lastModifiedBy>Inge Lamprecht</cp:lastModifiedBy>
  <dcterms:created xsi:type="dcterms:W3CDTF">2017-05-31T07:43:49Z</dcterms:created>
  <dcterms:modified xsi:type="dcterms:W3CDTF">2017-06-01T14:15:02Z</dcterms:modified>
</cp:coreProperties>
</file>